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eredith.carlile\Downloads\"/>
    </mc:Choice>
  </mc:AlternateContent>
  <bookViews>
    <workbookView xWindow="-120" yWindow="-120" windowWidth="20730" windowHeight="117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  <c r="D27" i="1"/>
  <c r="F27" i="1"/>
  <c r="C28" i="1"/>
  <c r="C35" i="1" s="1"/>
  <c r="C26" i="1"/>
  <c r="D26" i="1" s="1"/>
  <c r="F28" i="1"/>
  <c r="H32" i="1"/>
  <c r="H31" i="1"/>
  <c r="H30" i="1"/>
  <c r="H29" i="1"/>
  <c r="B26" i="1"/>
  <c r="H18" i="1"/>
  <c r="H17" i="1"/>
  <c r="H16" i="1"/>
  <c r="H15" i="1"/>
  <c r="D35" i="1" l="1"/>
  <c r="E26" i="1"/>
  <c r="C14" i="1"/>
  <c r="H14" i="1" s="1"/>
  <c r="D13" i="1"/>
  <c r="H13" i="1" s="1"/>
  <c r="C12" i="1"/>
  <c r="D12" i="1" s="1"/>
  <c r="B12" i="1"/>
  <c r="F26" i="1" l="1"/>
  <c r="E12" i="1"/>
  <c r="G5" i="1"/>
  <c r="F7" i="1"/>
  <c r="G35" i="1" l="1"/>
  <c r="F12" i="1"/>
  <c r="G21" i="1" s="1"/>
</calcChain>
</file>

<file path=xl/sharedStrings.xml><?xml version="1.0" encoding="utf-8"?>
<sst xmlns="http://schemas.openxmlformats.org/spreadsheetml/2006/main" count="48" uniqueCount="37">
  <si>
    <t>RECEIVABLE</t>
  </si>
  <si>
    <t>CASH BALANCE</t>
  </si>
  <si>
    <t xml:space="preserve"> </t>
  </si>
  <si>
    <t xml:space="preserve">   Flint Public Library renovation &amp; expansion 5/10/05 ATM (HP)</t>
  </si>
  <si>
    <t xml:space="preserve">   Debt service on 11 S. Main land purchase 5/11/10 ATM (OS)</t>
  </si>
  <si>
    <t xml:space="preserve">   CPC admin budget</t>
  </si>
  <si>
    <t xml:space="preserve">   Interest earned</t>
  </si>
  <si>
    <t xml:space="preserve">   Unused appropriations</t>
  </si>
  <si>
    <t xml:space="preserve">   6/30/21 balances</t>
  </si>
  <si>
    <t>FY22</t>
  </si>
  <si>
    <t xml:space="preserve">   FY22 anticipated Town share                                                 est</t>
  </si>
  <si>
    <t xml:space="preserve">   6/30/22 balances</t>
  </si>
  <si>
    <t xml:space="preserve">   Common at Municipal Complex contigent on approval of project</t>
  </si>
  <si>
    <t xml:space="preserve">   Replace Tramp House roof</t>
  </si>
  <si>
    <t xml:space="preserve">   Essex County Greenbelt for conservation restriction Camp Creighton</t>
  </si>
  <si>
    <t>ANTICIPATED</t>
  </si>
  <si>
    <t>OPEN</t>
  </si>
  <si>
    <t>HISTORIC</t>
  </si>
  <si>
    <t>AFFDBLE</t>
  </si>
  <si>
    <t>FUND</t>
  </si>
  <si>
    <t xml:space="preserve">TOTAL </t>
  </si>
  <si>
    <t>PROJECT</t>
  </si>
  <si>
    <t>REVENUE</t>
  </si>
  <si>
    <t xml:space="preserve">SPACE </t>
  </si>
  <si>
    <t>PRESERV</t>
  </si>
  <si>
    <t>HOUSING</t>
  </si>
  <si>
    <t>BALANCE</t>
  </si>
  <si>
    <t>AVAILABLE</t>
  </si>
  <si>
    <t>TOTAL</t>
  </si>
  <si>
    <t>RESERVE</t>
  </si>
  <si>
    <t>CPA FUNDS</t>
  </si>
  <si>
    <t>FY23</t>
  </si>
  <si>
    <t xml:space="preserve">   FY22 state match based on 25% of FY21                               est $60,000.00</t>
  </si>
  <si>
    <t xml:space="preserve">   FY23 anticipated Town share                                                 est</t>
  </si>
  <si>
    <t xml:space="preserve">   FY23 state match based on 25% of FY22                               est</t>
  </si>
  <si>
    <t xml:space="preserve">  Historic cemetary monument restoration (HP)</t>
  </si>
  <si>
    <t xml:space="preserve">  Appropriation for Rail Trail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</si>
</sst>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left"/>
    </xf>
    <xf numFmtId="44" fontId="2" fillId="0" borderId="0" xfId="1" applyFont="1"/>
    <xf numFmtId="44" fontId="4" fillId="0" borderId="0" xfId="1" applyFont="1" applyFill="1" applyAlignment="1">
      <alignment horizontal="right"/>
    </xf>
    <xf numFmtId="44" fontId="4" fillId="0" borderId="0" xfId="1" applyFont="1" applyFill="1"/>
    <xf numFmtId="44" fontId="2" fillId="0" borderId="0" xfId="1" applyFont="1" applyAlignment="1">
      <alignment horizontal="right"/>
    </xf>
    <xf numFmtId="0" fontId="3" fillId="0" borderId="0" xfId="0" applyFont="1"/>
    <xf numFmtId="44" fontId="0" fillId="0" borderId="0" xfId="1" applyFont="1"/>
    <xf numFmtId="0" fontId="0" fillId="0" borderId="0" xfId="0" quotePrefix="1" applyAlignment="1">
      <alignment horizontal="left"/>
    </xf>
    <xf numFmtId="44" fontId="5" fillId="0" borderId="0" xfId="1" applyFont="1"/>
    <xf numFmtId="0" fontId="3" fillId="0" borderId="0" xfId="0" quotePrefix="1" applyFont="1" applyAlignment="1">
      <alignment horizontal="left"/>
    </xf>
    <xf numFmtId="44" fontId="3" fillId="0" borderId="0" xfId="1" applyFont="1"/>
    <xf numFmtId="44" fontId="6" fillId="0" borderId="0" xfId="1" applyFont="1"/>
    <xf numFmtId="44" fontId="3" fillId="0" borderId="0" xfId="1" applyFont="1" applyFill="1"/>
    <xf numFmtId="44" fontId="0" fillId="2" borderId="0" xfId="1" applyFont="1" applyFill="1"/>
    <xf numFmtId="164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44" fontId="0" fillId="0" borderId="0" xfId="0" applyNumberFormat="1"/>
    <xf numFmtId="0" fontId="3" fillId="0" borderId="0" xfId="2" applyFont="1"/>
    <xf numFmtId="44" fontId="7" fillId="0" borderId="0" xfId="1" applyFont="1"/>
    <xf numFmtId="0" fontId="7" fillId="0" borderId="0" xfId="2" applyFon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workbookViewId="0">
      <selection activeCell="A32" sqref="A32"/>
    </sheetView>
  </sheetViews>
  <sheetFormatPr defaultRowHeight="15" x14ac:dyDescent="0.25"/>
  <cols>
    <col min="1" max="1" width="72.7109375" customWidth="1"/>
    <col min="2" max="2" width="15.85546875" customWidth="1"/>
    <col min="3" max="3" width="13.42578125" customWidth="1"/>
    <col min="4" max="4" width="14.85546875" customWidth="1"/>
    <col min="5" max="5" width="15.28515625" customWidth="1"/>
    <col min="6" max="6" width="14.7109375" customWidth="1"/>
    <col min="7" max="7" width="14.140625" customWidth="1"/>
    <col min="8" max="8" width="14.7109375" customWidth="1"/>
  </cols>
  <sheetData>
    <row r="1" spans="1:8" x14ac:dyDescent="0.25">
      <c r="A1" s="15" t="s">
        <v>2</v>
      </c>
      <c r="B1" s="15" t="s">
        <v>15</v>
      </c>
      <c r="C1" s="15" t="s">
        <v>16</v>
      </c>
      <c r="D1" s="15" t="s">
        <v>17</v>
      </c>
      <c r="E1" s="15" t="s">
        <v>18</v>
      </c>
      <c r="F1" s="15" t="s">
        <v>19</v>
      </c>
      <c r="G1" s="16" t="s">
        <v>20</v>
      </c>
      <c r="H1" s="16" t="s">
        <v>21</v>
      </c>
    </row>
    <row r="2" spans="1:8" x14ac:dyDescent="0.25">
      <c r="A2" s="15" t="s">
        <v>2</v>
      </c>
      <c r="B2" s="15" t="s">
        <v>22</v>
      </c>
      <c r="C2" s="15" t="s">
        <v>23</v>
      </c>
      <c r="D2" s="17" t="s">
        <v>24</v>
      </c>
      <c r="E2" s="15" t="s">
        <v>25</v>
      </c>
      <c r="F2" s="15" t="s">
        <v>26</v>
      </c>
      <c r="G2" s="16" t="s">
        <v>27</v>
      </c>
      <c r="H2" s="16" t="s">
        <v>28</v>
      </c>
    </row>
    <row r="3" spans="1:8" x14ac:dyDescent="0.25">
      <c r="A3" s="15"/>
      <c r="B3" s="15"/>
      <c r="C3" s="15" t="s">
        <v>29</v>
      </c>
      <c r="D3" s="15" t="s">
        <v>29</v>
      </c>
      <c r="E3" s="15" t="s">
        <v>29</v>
      </c>
      <c r="F3" s="15"/>
      <c r="G3" s="16" t="s">
        <v>30</v>
      </c>
      <c r="H3" s="16"/>
    </row>
    <row r="5" spans="1:8" x14ac:dyDescent="0.25">
      <c r="A5" s="1" t="s">
        <v>8</v>
      </c>
      <c r="B5" s="2"/>
      <c r="C5" s="2">
        <v>1065.6500000000001</v>
      </c>
      <c r="D5" s="2">
        <v>1065.6600000000001</v>
      </c>
      <c r="E5" s="2">
        <v>126100.45</v>
      </c>
      <c r="F5" s="2">
        <v>349826.1</v>
      </c>
      <c r="G5" s="2">
        <f>SUM(C5:F5)</f>
        <v>478057.86</v>
      </c>
    </row>
    <row r="6" spans="1:8" x14ac:dyDescent="0.25">
      <c r="A6" s="1"/>
      <c r="B6" s="2"/>
      <c r="C6" s="2"/>
      <c r="D6" s="2"/>
      <c r="E6" s="3" t="s">
        <v>0</v>
      </c>
      <c r="F6" s="4">
        <v>-4279.78</v>
      </c>
      <c r="G6" s="2"/>
    </row>
    <row r="7" spans="1:8" x14ac:dyDescent="0.25">
      <c r="A7" s="1"/>
      <c r="B7" s="2"/>
      <c r="C7" s="2"/>
      <c r="D7" s="2"/>
      <c r="E7" s="5" t="s">
        <v>1</v>
      </c>
      <c r="F7" s="2">
        <f>SUM(F5:F6)</f>
        <v>345546.31999999995</v>
      </c>
      <c r="G7" s="2"/>
    </row>
    <row r="8" spans="1:8" x14ac:dyDescent="0.25">
      <c r="A8" s="6" t="s">
        <v>2</v>
      </c>
      <c r="B8" s="7"/>
      <c r="C8" s="7"/>
      <c r="D8" s="7"/>
      <c r="E8" s="7"/>
      <c r="F8" s="7"/>
      <c r="G8" s="7"/>
    </row>
    <row r="9" spans="1:8" x14ac:dyDescent="0.25">
      <c r="A9" s="1" t="s">
        <v>9</v>
      </c>
      <c r="B9" s="7"/>
      <c r="C9" s="7"/>
      <c r="D9" s="7"/>
      <c r="E9" s="7"/>
      <c r="F9" s="7"/>
      <c r="G9" s="7"/>
    </row>
    <row r="10" spans="1:8" x14ac:dyDescent="0.25">
      <c r="A10" s="8" t="s">
        <v>10</v>
      </c>
      <c r="B10" s="9">
        <v>260000</v>
      </c>
      <c r="C10" s="7"/>
      <c r="D10" s="7"/>
      <c r="E10" s="7"/>
      <c r="F10" s="7"/>
      <c r="G10" s="7"/>
    </row>
    <row r="11" spans="1:8" x14ac:dyDescent="0.25">
      <c r="A11" s="10" t="s">
        <v>32</v>
      </c>
      <c r="B11" s="11">
        <v>113678</v>
      </c>
      <c r="C11" s="7"/>
      <c r="D11" s="7"/>
      <c r="E11" s="7"/>
      <c r="F11" s="7"/>
      <c r="G11" s="7"/>
    </row>
    <row r="12" spans="1:8" x14ac:dyDescent="0.25">
      <c r="B12" s="12">
        <f>SUM(B10:B11)</f>
        <v>373678</v>
      </c>
      <c r="C12" s="11">
        <f>11232.5+24364</f>
        <v>35596.5</v>
      </c>
      <c r="D12" s="11">
        <f>+C12</f>
        <v>35596.5</v>
      </c>
      <c r="E12" s="11">
        <f>+D12</f>
        <v>35596.5</v>
      </c>
      <c r="F12" s="9">
        <f>+B12-C12-D12-E12</f>
        <v>266888.5</v>
      </c>
      <c r="G12" s="7"/>
    </row>
    <row r="13" spans="1:8" x14ac:dyDescent="0.25">
      <c r="A13" t="s">
        <v>3</v>
      </c>
      <c r="B13" s="7"/>
      <c r="C13" s="9"/>
      <c r="D13" s="11">
        <f>-24364-11970.42</f>
        <v>-36334.42</v>
      </c>
      <c r="E13" s="9"/>
      <c r="F13" s="7">
        <v>-43665.58</v>
      </c>
      <c r="G13" s="7"/>
      <c r="H13" s="18">
        <f t="shared" ref="H13:H18" si="0">-SUM(C13:F13)</f>
        <v>80000</v>
      </c>
    </row>
    <row r="14" spans="1:8" x14ac:dyDescent="0.25">
      <c r="A14" s="8" t="s">
        <v>4</v>
      </c>
      <c r="B14" s="7"/>
      <c r="C14" s="11">
        <f>-24364-11970.41</f>
        <v>-36334.410000000003</v>
      </c>
      <c r="D14" s="11"/>
      <c r="E14" s="9"/>
      <c r="F14" s="13">
        <v>-6065.59</v>
      </c>
      <c r="G14" s="7"/>
      <c r="H14" s="18">
        <f t="shared" si="0"/>
        <v>42400</v>
      </c>
    </row>
    <row r="15" spans="1:8" x14ac:dyDescent="0.25">
      <c r="A15" t="s">
        <v>5</v>
      </c>
      <c r="B15" s="7"/>
      <c r="C15" s="7"/>
      <c r="D15" s="7"/>
      <c r="E15" s="7"/>
      <c r="F15" s="7">
        <v>-1200</v>
      </c>
      <c r="G15" s="7"/>
      <c r="H15" s="18">
        <f t="shared" si="0"/>
        <v>1200</v>
      </c>
    </row>
    <row r="16" spans="1:8" x14ac:dyDescent="0.25">
      <c r="A16" s="19" t="s">
        <v>12</v>
      </c>
      <c r="B16" s="7"/>
      <c r="C16" s="7"/>
      <c r="D16" s="7"/>
      <c r="E16" s="7"/>
      <c r="F16" s="7">
        <v>-300000</v>
      </c>
      <c r="G16" s="7"/>
      <c r="H16" s="18">
        <f t="shared" si="0"/>
        <v>300000</v>
      </c>
    </row>
    <row r="17" spans="1:8" x14ac:dyDescent="0.25">
      <c r="A17" s="19" t="s">
        <v>13</v>
      </c>
      <c r="B17" s="7"/>
      <c r="C17" s="7"/>
      <c r="D17" s="7"/>
      <c r="E17" s="7"/>
      <c r="F17" s="7">
        <v>-17000</v>
      </c>
      <c r="G17" s="7"/>
      <c r="H17" s="18">
        <f t="shared" si="0"/>
        <v>17000</v>
      </c>
    </row>
    <row r="18" spans="1:8" x14ac:dyDescent="0.25">
      <c r="A18" s="19" t="s">
        <v>14</v>
      </c>
      <c r="B18" s="7"/>
      <c r="C18" s="7"/>
      <c r="D18" s="7"/>
      <c r="E18" s="7"/>
      <c r="F18" s="7">
        <v>-50000</v>
      </c>
      <c r="G18" s="7"/>
      <c r="H18" s="18">
        <f t="shared" si="0"/>
        <v>50000</v>
      </c>
    </row>
    <row r="19" spans="1:8" x14ac:dyDescent="0.25">
      <c r="A19" s="8" t="s">
        <v>6</v>
      </c>
      <c r="B19" s="7"/>
      <c r="C19" s="14">
        <v>0</v>
      </c>
      <c r="D19" s="14">
        <v>0</v>
      </c>
      <c r="E19" s="14">
        <v>0</v>
      </c>
      <c r="F19" s="14">
        <v>0</v>
      </c>
      <c r="G19" s="7"/>
    </row>
    <row r="20" spans="1:8" x14ac:dyDescent="0.25">
      <c r="A20" t="s">
        <v>7</v>
      </c>
      <c r="B20" s="7"/>
      <c r="C20" s="14"/>
      <c r="D20" s="14"/>
      <c r="E20" s="14"/>
      <c r="F20" s="14"/>
      <c r="G20" s="7"/>
    </row>
    <row r="21" spans="1:8" x14ac:dyDescent="0.25">
      <c r="A21" s="1" t="s">
        <v>11</v>
      </c>
      <c r="B21" s="2"/>
      <c r="C21" s="2">
        <v>327.75</v>
      </c>
      <c r="D21" s="2">
        <v>327.74</v>
      </c>
      <c r="E21" s="2">
        <v>161696.98000000001</v>
      </c>
      <c r="F21" s="2">
        <v>198783.43</v>
      </c>
      <c r="G21" s="2">
        <f>SUM(C21:F21)</f>
        <v>361135.9</v>
      </c>
    </row>
    <row r="23" spans="1:8" x14ac:dyDescent="0.25">
      <c r="A23" s="1" t="s">
        <v>31</v>
      </c>
      <c r="B23" s="7"/>
      <c r="C23" s="7"/>
      <c r="D23" s="7"/>
      <c r="E23" s="7"/>
      <c r="F23" s="7"/>
      <c r="G23" s="7"/>
    </row>
    <row r="24" spans="1:8" x14ac:dyDescent="0.25">
      <c r="A24" s="8" t="s">
        <v>33</v>
      </c>
      <c r="B24" s="9">
        <v>265000</v>
      </c>
      <c r="C24" s="7"/>
      <c r="D24" s="7"/>
      <c r="E24" s="7"/>
      <c r="F24" s="7"/>
      <c r="G24" s="7"/>
    </row>
    <row r="25" spans="1:8" x14ac:dyDescent="0.25">
      <c r="A25" s="10" t="s">
        <v>34</v>
      </c>
      <c r="B25" s="9">
        <v>65000</v>
      </c>
      <c r="C25" s="7"/>
      <c r="D25" s="7"/>
      <c r="E25" s="7"/>
      <c r="F25" s="7"/>
      <c r="G25" s="7"/>
    </row>
    <row r="26" spans="1:8" x14ac:dyDescent="0.25">
      <c r="B26" s="12">
        <f>SUM(B24:B25)</f>
        <v>330000</v>
      </c>
      <c r="C26" s="11">
        <f>-770.81+40294.43</f>
        <v>39523.620000000003</v>
      </c>
      <c r="D26" s="11">
        <f>+C26</f>
        <v>39523.620000000003</v>
      </c>
      <c r="E26" s="11">
        <f>+D26</f>
        <v>39523.620000000003</v>
      </c>
      <c r="F26" s="9">
        <f>+B26-C26-D26-E26</f>
        <v>211429.14</v>
      </c>
      <c r="G26" s="7"/>
    </row>
    <row r="27" spans="1:8" x14ac:dyDescent="0.25">
      <c r="A27" t="s">
        <v>3</v>
      </c>
      <c r="B27" s="7"/>
      <c r="C27" s="9"/>
      <c r="D27" s="11">
        <f>-39523.62-327.74</f>
        <v>-39851.360000000001</v>
      </c>
      <c r="E27" s="9"/>
      <c r="F27" s="7">
        <f>-H27-D27</f>
        <v>-42648.639999999999</v>
      </c>
      <c r="G27" s="7"/>
      <c r="H27" s="18">
        <v>82500</v>
      </c>
    </row>
    <row r="28" spans="1:8" x14ac:dyDescent="0.25">
      <c r="A28" s="8" t="s">
        <v>4</v>
      </c>
      <c r="B28" s="7"/>
      <c r="C28" s="11">
        <f>-39523.62-327.75</f>
        <v>-39851.370000000003</v>
      </c>
      <c r="D28" s="11"/>
      <c r="E28" s="9"/>
      <c r="F28" s="13">
        <f>-H28-C28</f>
        <v>-948.62999999999738</v>
      </c>
      <c r="G28" s="7"/>
      <c r="H28" s="18">
        <v>40800</v>
      </c>
    </row>
    <row r="29" spans="1:8" x14ac:dyDescent="0.25">
      <c r="A29" t="s">
        <v>5</v>
      </c>
      <c r="B29" s="7"/>
      <c r="C29" s="7"/>
      <c r="D29" s="7"/>
      <c r="E29" s="7"/>
      <c r="F29" s="7">
        <v>-1200</v>
      </c>
      <c r="G29" s="7"/>
      <c r="H29" s="18">
        <f t="shared" ref="H29:H32" si="1">-SUM(C29:F29)</f>
        <v>1200</v>
      </c>
    </row>
    <row r="30" spans="1:8" x14ac:dyDescent="0.25">
      <c r="A30" s="21" t="s">
        <v>35</v>
      </c>
      <c r="B30" s="7"/>
      <c r="C30" s="7"/>
      <c r="D30" s="7"/>
      <c r="E30" s="7"/>
      <c r="F30" s="20">
        <v>-25000</v>
      </c>
      <c r="G30" s="7"/>
      <c r="H30" s="18">
        <f t="shared" si="1"/>
        <v>25000</v>
      </c>
    </row>
    <row r="31" spans="1:8" x14ac:dyDescent="0.25">
      <c r="A31" s="21" t="s">
        <v>36</v>
      </c>
      <c r="B31" s="7"/>
      <c r="C31" s="7"/>
      <c r="D31" s="7"/>
      <c r="E31" s="7"/>
      <c r="F31" s="20">
        <v>-50000</v>
      </c>
      <c r="G31" s="7"/>
      <c r="H31" s="18">
        <f t="shared" si="1"/>
        <v>50000</v>
      </c>
    </row>
    <row r="32" spans="1:8" x14ac:dyDescent="0.25">
      <c r="A32" s="19" t="s">
        <v>2</v>
      </c>
      <c r="B32" s="7"/>
      <c r="C32" s="7"/>
      <c r="D32" s="7"/>
      <c r="E32" s="7"/>
      <c r="F32" s="7">
        <v>0</v>
      </c>
      <c r="G32" s="7"/>
      <c r="H32" s="18">
        <f t="shared" si="1"/>
        <v>0</v>
      </c>
    </row>
    <row r="33" spans="1:7" x14ac:dyDescent="0.25">
      <c r="A33" s="8" t="s">
        <v>6</v>
      </c>
      <c r="B33" s="7"/>
      <c r="C33" s="14">
        <v>0</v>
      </c>
      <c r="D33" s="14">
        <v>0</v>
      </c>
      <c r="E33" s="14">
        <v>0</v>
      </c>
      <c r="F33" s="14">
        <v>0</v>
      </c>
      <c r="G33" s="7"/>
    </row>
    <row r="34" spans="1:7" x14ac:dyDescent="0.25">
      <c r="A34" t="s">
        <v>7</v>
      </c>
      <c r="B34" s="7"/>
      <c r="C34" s="14"/>
      <c r="D34" s="14"/>
      <c r="E34" s="14"/>
      <c r="F34" s="14"/>
      <c r="G34" s="7"/>
    </row>
    <row r="35" spans="1:7" x14ac:dyDescent="0.25">
      <c r="A35" s="1" t="s">
        <v>11</v>
      </c>
      <c r="B35" s="2"/>
      <c r="C35" s="2">
        <f>SUM(C21:C34)</f>
        <v>0</v>
      </c>
      <c r="D35" s="2">
        <f>SUM(D21:D34)</f>
        <v>0</v>
      </c>
      <c r="E35" s="2">
        <v>201220.57</v>
      </c>
      <c r="F35" s="2">
        <f>SUM(F26:F34)+F21</f>
        <v>290415.3</v>
      </c>
      <c r="G35" s="2">
        <f>SUM(C35:F35)</f>
        <v>491635.87</v>
      </c>
    </row>
  </sheetData>
  <pageMargins left="0.7" right="0.7" top="0.75" bottom="0.75" header="0.3" footer="0.3"/>
  <pageSetup scale="6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 Prentakis</dc:creator>
  <cp:lastModifiedBy>HiQSupport</cp:lastModifiedBy>
  <cp:lastPrinted>2021-11-12T18:41:25Z</cp:lastPrinted>
  <dcterms:created xsi:type="dcterms:W3CDTF">2021-03-17T21:06:43Z</dcterms:created>
  <dcterms:modified xsi:type="dcterms:W3CDTF">2022-04-21T12:23:54Z</dcterms:modified>
</cp:coreProperties>
</file>